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C8" i="1"/>
  <c r="D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C14"/>
  <c r="B14"/>
  <c r="P13"/>
  <c r="O13"/>
  <c r="N13"/>
  <c r="AD12"/>
  <c r="AC12"/>
  <c r="AB12"/>
  <c r="AA12"/>
  <c r="Z12"/>
  <c r="Y12"/>
  <c r="R12"/>
  <c r="Q12"/>
  <c r="N12"/>
  <c r="Y11"/>
  <c r="X11"/>
  <c r="N11"/>
  <c r="M11"/>
  <c r="L11"/>
  <c r="AJ10"/>
  <c r="AI10"/>
  <c r="AH10"/>
  <c r="AG10"/>
  <c r="X10"/>
  <c r="W10"/>
  <c r="U10"/>
  <c r="T10"/>
  <c r="S10"/>
  <c r="M10"/>
  <c r="L10"/>
  <c r="K10"/>
  <c r="H10"/>
  <c r="G10"/>
  <c r="F10"/>
  <c r="E10"/>
  <c r="AG9"/>
  <c r="AF9"/>
  <c r="W9"/>
  <c r="V9"/>
  <c r="K9"/>
  <c r="J9"/>
  <c r="E9"/>
  <c r="D9"/>
  <c r="AK8"/>
  <c r="AF8"/>
  <c r="AE8"/>
  <c r="V8"/>
  <c r="J8"/>
  <c r="I8"/>
  <c r="D8"/>
  <c r="B8"/>
  <c r="A8"/>
</calcChain>
</file>

<file path=xl/sharedStrings.xml><?xml version="1.0" encoding="utf-8"?>
<sst xmlns="http://schemas.openxmlformats.org/spreadsheetml/2006/main" count="23" uniqueCount="22">
  <si>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</si>
  <si>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</si>
  <si>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</si>
  <si>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</si>
  <si>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</si>
  <si>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</si>
  <si>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</si>
  <si>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</si>
  <si>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</si>
  <si>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</si>
  <si>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</si>
  <si>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</si>
  <si>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Итого</t>
  </si>
  <si>
    <t>(инициалы, фамилия)</t>
  </si>
  <si>
    <t>По состоянию на ______________</t>
  </si>
  <si>
    <r>
      <t xml:space="preserve">_____________________________________________________________ 
</t>
    </r>
    <r>
      <rPr>
        <sz val="10"/>
        <color theme="1"/>
        <rFont val="Times New Roman"/>
        <family val="1"/>
        <charset val="204"/>
      </rPr>
      <t>(наименование выборов)</t>
    </r>
  </si>
  <si>
    <r>
      <t xml:space="preserve">____________________________________________________________
</t>
    </r>
    <r>
      <rPr>
        <sz val="10"/>
        <color theme="1"/>
        <rFont val="Times New Roman"/>
        <family val="1"/>
        <charset val="204"/>
      </rPr>
      <t>(название комиссии)</t>
    </r>
  </si>
  <si>
    <t>Избирательный округ (____________), всего</t>
  </si>
  <si>
    <t xml:space="preserve">к Инструкции о порядке и формах учета и отчетности кандидатов, избирательных объединений, выдвинувших муниципальные списки кандидатов, о поступлении средств избирательных фондов и расходовании этих средств при проведении выборов депутатов представительных органов муниципальных образований в Ростовской области
</t>
  </si>
  <si>
    <t xml:space="preserve"> Приложение № 14</t>
  </si>
  <si>
    <t>Председатель комиссии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</si>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</sst>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Alignment="1">
      <alignment textRotation="90"/>
    </xf>
    <xf numFmtId="0" fontId="5" fillId="3" borderId="2" xfId="0" applyNumberFormat="1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textRotation="90" wrapText="1"/>
    </xf>
    <xf numFmtId="0" fontId="5" fillId="3" borderId="8" xfId="0" applyNumberFormat="1" applyFont="1" applyFill="1" applyBorder="1" applyAlignment="1">
      <alignment horizontal="center" vertical="center" textRotation="90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0"/>
  <sheetViews>
    <sheetView tabSelected="1" workbookViewId="0">
      <selection activeCell="F10" sqref="F10:F13"/>
    </sheetView>
  </sheetViews>
  <sheetFormatPr defaultRowHeight="14.4"/>
  <cols>
    <col min="1" max="1" width="3.109375" customWidth="1"/>
    <col min="2" max="2" width="11.44140625" customWidth="1"/>
    <col min="3" max="3" width="14.88671875" customWidth="1"/>
    <col min="4" max="4" width="8.109375" customWidth="1"/>
    <col min="5" max="7" width="6.44140625" customWidth="1"/>
    <col min="8" max="8" width="7.44140625" customWidth="1"/>
    <col min="9" max="9" width="6.44140625" customWidth="1"/>
    <col min="10" max="10" width="7.44140625" customWidth="1"/>
    <col min="11" max="12" width="6.44140625" customWidth="1"/>
    <col min="13" max="13" width="7.44140625" customWidth="1"/>
    <col min="14" max="16" width="6.44140625" customWidth="1"/>
    <col min="17" max="17" width="7.21875" customWidth="1"/>
    <col min="18" max="30" width="6.44140625" customWidth="1"/>
    <col min="31" max="31" width="7" customWidth="1"/>
    <col min="32" max="32" width="6.44140625" customWidth="1"/>
    <col min="33" max="33" width="5.77734375" customWidth="1"/>
    <col min="34" max="34" width="5.6640625" customWidth="1"/>
    <col min="35" max="35" width="5.109375" customWidth="1"/>
    <col min="36" max="36" width="5.88671875" customWidth="1"/>
    <col min="37" max="37" width="4.77734375" customWidth="1"/>
    <col min="38" max="38" width="8.88671875" customWidth="1"/>
  </cols>
  <sheetData>
    <row r="1" spans="1:38">
      <c r="AH1" s="28" t="s">
        <v>19</v>
      </c>
      <c r="AI1" s="28"/>
      <c r="AJ1" s="28"/>
      <c r="AK1" s="28"/>
    </row>
    <row r="2" spans="1:38" ht="81.599999999999994" customHeight="1">
      <c r="AC2" s="27" t="s">
        <v>18</v>
      </c>
      <c r="AD2" s="27"/>
      <c r="AE2" s="27"/>
      <c r="AF2" s="27"/>
      <c r="AG2" s="27"/>
      <c r="AH2" s="27"/>
      <c r="AI2" s="27"/>
      <c r="AJ2" s="27"/>
      <c r="AK2" s="27"/>
    </row>
    <row r="3" spans="1:38" ht="31.2" customHeight="1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8" ht="33.6" customHeight="1">
      <c r="A4" s="16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1:38" ht="37.200000000000003" customHeight="1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8">
      <c r="AK6" s="2" t="s">
        <v>14</v>
      </c>
    </row>
    <row r="7" spans="1:38">
      <c r="AK7" s="2" t="s">
        <v>0</v>
      </c>
    </row>
    <row r="8" spans="1:38" ht="43.8" customHeight="1">
      <c r="A8" s="17" t="str">
        <f t="shared" ref="A8" si="0">"№
п/п"</f>
        <v>№
п/п</v>
      </c>
      <c r="B8" s="17" t="str">
        <f t="shared" ref="B8" si="1">"Наименование избирательного округа"</f>
        <v>Наименование избирательного округа</v>
      </c>
      <c r="C8" s="17" t="str">
        <f>"Наименование избирательного объединения/Фамилия, имя, отчество кандидата "</f>
        <v xml:space="preserve">Наименование избирательного объединения/Фамилия, имя, отчество кандидата </v>
      </c>
      <c r="D8" s="20" t="str">
        <f t="shared" ref="D8" si="2">"Поступило средств на специальный избирательный счет"</f>
        <v>Поступило средств на специальный избирательный счет</v>
      </c>
      <c r="E8" s="21"/>
      <c r="F8" s="21"/>
      <c r="G8" s="21"/>
      <c r="H8" s="22"/>
      <c r="I8" s="23" t="str">
        <f t="shared" ref="I8" si="3">"Возвращено средств в избирательный фонд, всего"</f>
        <v>Возвращено средств в избирательный фонд, всего</v>
      </c>
      <c r="J8" s="20" t="str">
        <f t="shared" ref="J8" si="4">"Израсходовано средств из избирательного фонда"</f>
        <v>Израсходовано средств из избирательного фонда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0" t="str">
        <f t="shared" ref="V8" si="5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8" s="21"/>
      <c r="X8" s="21"/>
      <c r="Y8" s="21"/>
      <c r="Z8" s="21"/>
      <c r="AA8" s="21"/>
      <c r="AB8" s="21"/>
      <c r="AC8" s="21"/>
      <c r="AD8" s="22"/>
      <c r="AE8" s="23" t="str">
        <f t="shared" ref="AE8" si="6">"Средства фонда"</f>
        <v>Средства фонда</v>
      </c>
      <c r="AF8" s="20" t="str">
        <f t="shared" ref="AF8" si="7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8" s="21"/>
      <c r="AH8" s="21"/>
      <c r="AI8" s="21"/>
      <c r="AJ8" s="22"/>
      <c r="AK8" s="23" t="str">
        <f t="shared" ref="AK8" si="8">"Остаток средств"</f>
        <v>Остаток средств</v>
      </c>
    </row>
    <row r="9" spans="1:38" ht="24" customHeight="1">
      <c r="A9" s="18"/>
      <c r="B9" s="18"/>
      <c r="C9" s="18"/>
      <c r="D9" s="23" t="str">
        <f t="shared" ref="D9" si="9">"Всего"</f>
        <v>Всего</v>
      </c>
      <c r="E9" s="20" t="str">
        <f t="shared" ref="E9" si="10">"в том числе:"</f>
        <v>в том числе:</v>
      </c>
      <c r="F9" s="21"/>
      <c r="G9" s="21"/>
      <c r="H9" s="22"/>
      <c r="I9" s="24"/>
      <c r="J9" s="17" t="str">
        <f t="shared" ref="J9" si="11">"Всего"</f>
        <v>Всего</v>
      </c>
      <c r="K9" s="20" t="str">
        <f t="shared" ref="K9" si="12">"в том числе:"</f>
        <v>в том числе:</v>
      </c>
      <c r="L9" s="21"/>
      <c r="M9" s="21"/>
      <c r="N9" s="21"/>
      <c r="O9" s="21"/>
      <c r="P9" s="21"/>
      <c r="Q9" s="21"/>
      <c r="R9" s="21"/>
      <c r="S9" s="21"/>
      <c r="T9" s="21"/>
      <c r="U9" s="22"/>
      <c r="V9" s="17" t="str">
        <f t="shared" ref="V9" si="13">"Всего"</f>
        <v>Всего</v>
      </c>
      <c r="W9" s="20" t="str">
        <f t="shared" ref="W9" si="14">"в том числе:"</f>
        <v>в том числе:</v>
      </c>
      <c r="X9" s="21"/>
      <c r="Y9" s="21"/>
      <c r="Z9" s="21"/>
      <c r="AA9" s="21"/>
      <c r="AB9" s="21"/>
      <c r="AC9" s="21"/>
      <c r="AD9" s="22"/>
      <c r="AE9" s="24"/>
      <c r="AF9" s="17" t="str">
        <f t="shared" ref="AF9" si="15">"Всего"</f>
        <v>Всего</v>
      </c>
      <c r="AG9" s="20" t="str">
        <f t="shared" ref="AG9" si="16">"в том числе:"</f>
        <v>в том числе:</v>
      </c>
      <c r="AH9" s="21"/>
      <c r="AI9" s="21"/>
      <c r="AJ9" s="22"/>
      <c r="AK9" s="24"/>
      <c r="AL9" s="3"/>
    </row>
    <row r="10" spans="1:38" ht="74.400000000000006" customHeight="1">
      <c r="A10" s="18"/>
      <c r="B10" s="18"/>
      <c r="C10" s="18"/>
      <c r="D10" s="24"/>
      <c r="E10" s="23" t="str">
        <f t="shared" ref="E10" si="17">"собственные средства"</f>
        <v>собственные средства</v>
      </c>
      <c r="F10" s="23" t="str">
        <f t="shared" ref="F10" si="18">"средства избирательного объединения, выдвинувшего кандидата"</f>
        <v>средства избирательного объединения, выдвинувшего кандидата</v>
      </c>
      <c r="G10" s="23" t="str">
        <f t="shared" ref="G10" si="19">"пожертвования от граждан"</f>
        <v>пожертвования от граждан</v>
      </c>
      <c r="H10" s="23" t="str">
        <f t="shared" ref="H10" si="20">"пожертвования от юридических лиц"</f>
        <v>пожертвования от юридических лиц</v>
      </c>
      <c r="I10" s="24"/>
      <c r="J10" s="18"/>
      <c r="K10" s="23" t="str">
        <f t="shared" ref="K10" si="21">"Организация сбора подписей"</f>
        <v>Организация сбора подписей</v>
      </c>
      <c r="L10" s="5" t="str">
        <f>"из них:"</f>
        <v>из них:</v>
      </c>
      <c r="M10" s="20" t="str">
        <f t="shared" ref="M10" si="22">"Предвыборная агитация"</f>
        <v>Предвыборная агитация</v>
      </c>
      <c r="N10" s="21"/>
      <c r="O10" s="21"/>
      <c r="P10" s="21"/>
      <c r="Q10" s="21"/>
      <c r="R10" s="22"/>
      <c r="S10" s="23" t="str">
        <f t="shared" ref="S10" si="23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0" s="23" t="str">
        <f t="shared" ref="T10" si="24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0" s="23" t="str">
        <f t="shared" ref="U10" si="25">"иные расходы, связанные с проведением избирательной кампании"</f>
        <v>иные расходы, связанные с проведением избирательной кампании</v>
      </c>
      <c r="V10" s="18"/>
      <c r="W10" s="23" t="str">
        <f t="shared" ref="W10" si="26">"Средств, поступивших в установленном порядке, всего"</f>
        <v>Средств, поступивших в установленном порядке, всего</v>
      </c>
      <c r="X10" s="20" t="str">
        <f t="shared" ref="X10" si="27">"Средств, поступивших с нарушением установленного порядка"</f>
        <v>Средств, поступивших с нарушением установленного порядка</v>
      </c>
      <c r="Y10" s="21"/>
      <c r="Z10" s="21"/>
      <c r="AA10" s="21"/>
      <c r="AB10" s="21"/>
      <c r="AC10" s="21"/>
      <c r="AD10" s="22"/>
      <c r="AE10" s="24"/>
      <c r="AF10" s="18"/>
      <c r="AG10" s="23" t="str">
        <f t="shared" ref="AG10" si="28">"избирательному объединению"</f>
        <v>избирательному объединению</v>
      </c>
      <c r="AH10" s="23" t="str">
        <f t="shared" ref="AH10" si="29">"избирательному объединению, выдвинувшему кандидата"</f>
        <v>избирательному объединению, выдвинувшему кандидата</v>
      </c>
      <c r="AI10" s="23" t="str">
        <f t="shared" ref="AI10" si="30">"гражданам"</f>
        <v>гражданам</v>
      </c>
      <c r="AJ10" s="23" t="str">
        <f t="shared" ref="AJ10" si="31">"юридическим лицам"</f>
        <v>юридическим лицам</v>
      </c>
      <c r="AK10" s="24"/>
      <c r="AL10" s="1"/>
    </row>
    <row r="11" spans="1:38" ht="67.2" customHeight="1">
      <c r="A11" s="18"/>
      <c r="B11" s="18"/>
      <c r="C11" s="18"/>
      <c r="D11" s="24"/>
      <c r="E11" s="24"/>
      <c r="F11" s="24"/>
      <c r="G11" s="24"/>
      <c r="H11" s="24"/>
      <c r="I11" s="24"/>
      <c r="J11" s="18"/>
      <c r="K11" s="24"/>
      <c r="L11" s="23" t="str">
        <f t="shared" ref="L11" si="32">"оплата труда лиц, привлеченных для сбора подписей"</f>
        <v>оплата труда лиц, привлеченных для сбора подписей</v>
      </c>
      <c r="M11" s="17" t="str">
        <f t="shared" ref="M11" si="33">"Всего (Предвыборная агитация)"</f>
        <v>Всего (Предвыборная агитация)</v>
      </c>
      <c r="N11" s="20" t="str">
        <f t="shared" ref="N11" si="34">"из них:"</f>
        <v>из них:</v>
      </c>
      <c r="O11" s="21"/>
      <c r="P11" s="21"/>
      <c r="Q11" s="21"/>
      <c r="R11" s="22"/>
      <c r="S11" s="24"/>
      <c r="T11" s="24"/>
      <c r="U11" s="24"/>
      <c r="V11" s="18"/>
      <c r="W11" s="24"/>
      <c r="X11" s="17" t="str">
        <f t="shared" ref="X11" si="35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1" s="20" t="str">
        <f t="shared" ref="Y11" si="36">"из них:"</f>
        <v>из них:</v>
      </c>
      <c r="Z11" s="21"/>
      <c r="AA11" s="21"/>
      <c r="AB11" s="21"/>
      <c r="AC11" s="21"/>
      <c r="AD11" s="22"/>
      <c r="AE11" s="24"/>
      <c r="AF11" s="18"/>
      <c r="AG11" s="24"/>
      <c r="AH11" s="24"/>
      <c r="AI11" s="24"/>
      <c r="AJ11" s="24"/>
      <c r="AK11" s="24"/>
      <c r="AL11" s="3"/>
    </row>
    <row r="12" spans="1:38" ht="92.4" customHeight="1">
      <c r="A12" s="18"/>
      <c r="B12" s="18"/>
      <c r="C12" s="18"/>
      <c r="D12" s="24"/>
      <c r="E12" s="24"/>
      <c r="F12" s="24"/>
      <c r="G12" s="24"/>
      <c r="H12" s="24"/>
      <c r="I12" s="24"/>
      <c r="J12" s="18"/>
      <c r="K12" s="24"/>
      <c r="L12" s="24"/>
      <c r="M12" s="18"/>
      <c r="N12" s="20" t="str">
        <f t="shared" ref="N12" si="37">"через СМИ"</f>
        <v>через СМИ</v>
      </c>
      <c r="O12" s="21"/>
      <c r="P12" s="22"/>
      <c r="Q12" s="23" t="str">
        <f t="shared" ref="Q12" si="38">"выпуск и распространение печатных материалов"</f>
        <v>выпуск и распространение печатных материалов</v>
      </c>
      <c r="R12" s="23" t="str">
        <f t="shared" ref="R12" si="39">"проведение публичных предвыборных мероприятий"</f>
        <v>проведение публичных предвыборных мероприятий</v>
      </c>
      <c r="S12" s="24"/>
      <c r="T12" s="24"/>
      <c r="U12" s="24"/>
      <c r="V12" s="18"/>
      <c r="W12" s="24"/>
      <c r="X12" s="18"/>
      <c r="Y12" s="23" t="str">
        <f t="shared" ref="Y12" si="40">"от граждан, которым запрещено осуществлять пожертвования"</f>
        <v>от граждан, которым запрещено осуществлять пожертвования</v>
      </c>
      <c r="Z12" s="23" t="str">
        <f t="shared" ref="Z12" si="41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2" s="23" t="str">
        <f t="shared" ref="AA12" si="42">"средств, превышающих предельный размер пожертвований"</f>
        <v>средств, превышающих предельный размер пожертвований</v>
      </c>
      <c r="AB12" s="23" t="str">
        <f t="shared" ref="AB12" si="43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2" s="23" t="str">
        <f t="shared" ref="AC12" si="44">"других средств"</f>
        <v>других средств</v>
      </c>
      <c r="AD12" s="23" t="str">
        <f t="shared" ref="AD12" si="45">"перечислено в доход бюджета (средств анонимных жертвователей)"</f>
        <v>перечислено в доход бюджета (средств анонимных жертвователей)</v>
      </c>
      <c r="AE12" s="24"/>
      <c r="AF12" s="18"/>
      <c r="AG12" s="24"/>
      <c r="AH12" s="24"/>
      <c r="AI12" s="24"/>
      <c r="AJ12" s="24"/>
      <c r="AK12" s="24"/>
      <c r="AL12" s="1"/>
    </row>
    <row r="13" spans="1:38" ht="68.400000000000006" customHeight="1">
      <c r="A13" s="19"/>
      <c r="B13" s="19"/>
      <c r="C13" s="19"/>
      <c r="D13" s="25"/>
      <c r="E13" s="25"/>
      <c r="F13" s="25"/>
      <c r="G13" s="25"/>
      <c r="H13" s="25"/>
      <c r="I13" s="25"/>
      <c r="J13" s="19"/>
      <c r="K13" s="25"/>
      <c r="L13" s="25"/>
      <c r="M13" s="19"/>
      <c r="N13" s="4" t="str">
        <f>"организации телерадиовещания"</f>
        <v>организации телерадиовещания</v>
      </c>
      <c r="O13" s="4" t="str">
        <f>"редакции периодических печатных изданий"</f>
        <v>редакции периодических печатных изданий</v>
      </c>
      <c r="P13" s="4" t="str">
        <f>"сетевые издания"</f>
        <v>сетевые издания</v>
      </c>
      <c r="Q13" s="25"/>
      <c r="R13" s="25"/>
      <c r="S13" s="25"/>
      <c r="T13" s="25"/>
      <c r="U13" s="25"/>
      <c r="V13" s="19"/>
      <c r="W13" s="25"/>
      <c r="X13" s="19"/>
      <c r="Y13" s="25"/>
      <c r="Z13" s="25"/>
      <c r="AA13" s="25"/>
      <c r="AB13" s="25"/>
      <c r="AC13" s="25"/>
      <c r="AD13" s="25"/>
      <c r="AE13" s="25"/>
      <c r="AF13" s="19"/>
      <c r="AG13" s="25"/>
      <c r="AH13" s="25"/>
      <c r="AI13" s="25"/>
      <c r="AJ13" s="25"/>
      <c r="AK13" s="25"/>
      <c r="AL13" s="3"/>
    </row>
    <row r="14" spans="1:38">
      <c r="A14" s="7" t="s">
        <v>1</v>
      </c>
      <c r="B14" s="5" t="str">
        <f>"2"</f>
        <v>2</v>
      </c>
      <c r="C14" s="5" t="str">
        <f>"3"</f>
        <v>3</v>
      </c>
      <c r="D14" s="5" t="str">
        <f>"4"</f>
        <v>4</v>
      </c>
      <c r="E14" s="5" t="str">
        <f>"5"</f>
        <v>5</v>
      </c>
      <c r="F14" s="5" t="str">
        <f>"6"</f>
        <v>6</v>
      </c>
      <c r="G14" s="5" t="str">
        <f>"7"</f>
        <v>7</v>
      </c>
      <c r="H14" s="5" t="str">
        <f>"8"</f>
        <v>8</v>
      </c>
      <c r="I14" s="5" t="str">
        <f>"9"</f>
        <v>9</v>
      </c>
      <c r="J14" s="5" t="str">
        <f>"10"</f>
        <v>10</v>
      </c>
      <c r="K14" s="5" t="str">
        <f>"11"</f>
        <v>11</v>
      </c>
      <c r="L14" s="5" t="str">
        <f>"12"</f>
        <v>12</v>
      </c>
      <c r="M14" s="5" t="str">
        <f>"13"</f>
        <v>13</v>
      </c>
      <c r="N14" s="5" t="str">
        <f>"14"</f>
        <v>14</v>
      </c>
      <c r="O14" s="5" t="str">
        <f>"15"</f>
        <v>15</v>
      </c>
      <c r="P14" s="5" t="str">
        <f>"16"</f>
        <v>16</v>
      </c>
      <c r="Q14" s="5" t="str">
        <f>"17"</f>
        <v>17</v>
      </c>
      <c r="R14" s="5" t="str">
        <f>"18"</f>
        <v>18</v>
      </c>
      <c r="S14" s="5" t="str">
        <f>"19"</f>
        <v>19</v>
      </c>
      <c r="T14" s="5" t="str">
        <f>"20"</f>
        <v>20</v>
      </c>
      <c r="U14" s="5" t="str">
        <f>"21"</f>
        <v>21</v>
      </c>
      <c r="V14" s="5" t="str">
        <f>"22"</f>
        <v>22</v>
      </c>
      <c r="W14" s="5" t="str">
        <f>"23"</f>
        <v>23</v>
      </c>
      <c r="X14" s="5" t="str">
        <f>"24"</f>
        <v>24</v>
      </c>
      <c r="Y14" s="5" t="str">
        <f>"25"</f>
        <v>25</v>
      </c>
      <c r="Z14" s="5" t="str">
        <f>"26"</f>
        <v>26</v>
      </c>
      <c r="AA14" s="5" t="str">
        <f>"27"</f>
        <v>27</v>
      </c>
      <c r="AB14" s="5" t="str">
        <f>"28"</f>
        <v>28</v>
      </c>
      <c r="AC14" s="5" t="str">
        <f>"29"</f>
        <v>29</v>
      </c>
      <c r="AD14" s="5" t="str">
        <f>"30"</f>
        <v>30</v>
      </c>
      <c r="AE14" s="5" t="str">
        <f>"31"</f>
        <v>31</v>
      </c>
      <c r="AF14" s="5" t="str">
        <f>"32"</f>
        <v>32</v>
      </c>
      <c r="AG14" s="5" t="str">
        <f>"33"</f>
        <v>33</v>
      </c>
      <c r="AH14" s="5" t="str">
        <f>"34"</f>
        <v>34</v>
      </c>
      <c r="AI14" s="5" t="str">
        <f>"35"</f>
        <v>35</v>
      </c>
      <c r="AJ14" s="5" t="str">
        <f>"36"</f>
        <v>36</v>
      </c>
      <c r="AK14" s="5" t="str">
        <f>"37"</f>
        <v>37</v>
      </c>
      <c r="AL14" s="3"/>
    </row>
    <row r="15" spans="1:38" ht="21.6" customHeight="1">
      <c r="A15" s="8" t="s">
        <v>2</v>
      </c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6"/>
    </row>
    <row r="16" spans="1:38" ht="21.6" customHeight="1">
      <c r="A16" s="8" t="s">
        <v>4</v>
      </c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"/>
    </row>
    <row r="17" spans="1:38" ht="21.6" customHeight="1">
      <c r="A17" s="8" t="s">
        <v>5</v>
      </c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"/>
    </row>
    <row r="18" spans="1:38" ht="21.6" customHeight="1">
      <c r="A18" s="8" t="s">
        <v>6</v>
      </c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"/>
    </row>
    <row r="19" spans="1:38" ht="21.6" customHeight="1">
      <c r="A19" s="8" t="s">
        <v>7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"/>
    </row>
    <row r="20" spans="1:38" ht="33.6" customHeight="1">
      <c r="A20" s="20" t="s">
        <v>17</v>
      </c>
      <c r="B20" s="21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"/>
    </row>
    <row r="21" spans="1:38" ht="21.6" customHeight="1">
      <c r="A21" s="8" t="s">
        <v>8</v>
      </c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"/>
    </row>
    <row r="22" spans="1:38" ht="21.6" customHeight="1">
      <c r="A22" s="8" t="s">
        <v>9</v>
      </c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"/>
    </row>
    <row r="23" spans="1:38" ht="21.6" customHeight="1">
      <c r="A23" s="8" t="s">
        <v>10</v>
      </c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"/>
    </row>
    <row r="24" spans="1:38" ht="21.6" customHeight="1">
      <c r="A24" s="8" t="s">
        <v>11</v>
      </c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"/>
    </row>
    <row r="25" spans="1:38" ht="28.8" customHeight="1">
      <c r="A25" s="20" t="s">
        <v>17</v>
      </c>
      <c r="B25" s="21"/>
      <c r="C25" s="2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"/>
    </row>
    <row r="26" spans="1:38" ht="21.6" customHeight="1">
      <c r="A26" s="7" t="s">
        <v>3</v>
      </c>
      <c r="B26" s="11"/>
      <c r="C26" s="11" t="s">
        <v>12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"/>
    </row>
    <row r="27" spans="1:38" ht="11.4" customHeight="1">
      <c r="AL27" s="1"/>
    </row>
    <row r="28" spans="1:38" ht="11.4" customHeight="1"/>
    <row r="29" spans="1:38" ht="11.4" customHeight="1">
      <c r="A29" s="26" t="s">
        <v>20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R29" s="13"/>
      <c r="S29" s="13"/>
      <c r="T29" s="13"/>
      <c r="AI29" s="13"/>
      <c r="AJ29" s="13"/>
      <c r="AK29" s="13"/>
    </row>
    <row r="30" spans="1:38" ht="15.6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9" t="s">
        <v>13</v>
      </c>
      <c r="R30" s="29"/>
      <c r="S30" s="29"/>
      <c r="T30" s="14"/>
    </row>
    <row r="31" spans="1:38" ht="11.4" customHeight="1"/>
    <row r="32" spans="1:38" ht="11.4" customHeight="1"/>
    <row r="33" ht="11.4" customHeight="1"/>
    <row r="34" ht="11.4" customHeight="1"/>
    <row r="35" ht="11.4" customHeight="1"/>
    <row r="36" ht="11.4" customHeight="1"/>
    <row r="37" ht="11.4" customHeight="1"/>
    <row r="38" ht="11.4" customHeight="1"/>
    <row r="39" ht="11.4" customHeight="1"/>
    <row r="40" ht="11.4" customHeight="1"/>
    <row r="41" ht="11.4" customHeight="1"/>
    <row r="42" ht="11.4" customHeight="1"/>
    <row r="43" ht="11.4" customHeight="1"/>
    <row r="44" ht="11.4" customHeight="1"/>
    <row r="45" ht="11.4" customHeight="1"/>
    <row r="46" ht="11.4" customHeight="1"/>
    <row r="47" ht="11.4" customHeight="1"/>
    <row r="48" ht="11.4" customHeight="1"/>
    <row r="49" ht="11.4" customHeight="1"/>
    <row r="50" ht="11.4" customHeight="1"/>
    <row r="51" ht="11.4" customHeight="1"/>
    <row r="52" ht="11.4" customHeight="1"/>
    <row r="53" ht="11.4" customHeight="1"/>
    <row r="54" ht="11.4" customHeight="1"/>
    <row r="55" ht="11.4" customHeight="1"/>
    <row r="56" ht="11.4" customHeight="1"/>
    <row r="57" ht="11.4" customHeight="1"/>
    <row r="58" ht="11.4" customHeight="1"/>
    <row r="59" ht="11.4" customHeight="1"/>
    <row r="60" ht="11.4" customHeight="1"/>
    <row r="61" ht="11.4" customHeight="1"/>
    <row r="62" ht="11.4" customHeight="1"/>
    <row r="63" ht="11.4" customHeight="1"/>
    <row r="64" ht="11.4" customHeight="1"/>
    <row r="65" ht="11.4" customHeight="1"/>
    <row r="66" ht="11.4" customHeight="1"/>
    <row r="67" ht="11.4" customHeight="1"/>
    <row r="68" ht="11.4" customHeight="1"/>
    <row r="69" ht="11.4" customHeight="1"/>
    <row r="70" ht="11.4" customHeight="1"/>
  </sheetData>
  <mergeCells count="57">
    <mergeCell ref="AC2:AK2"/>
    <mergeCell ref="AH1:AK1"/>
    <mergeCell ref="Q30:S30"/>
    <mergeCell ref="I8:I13"/>
    <mergeCell ref="AE8:AE13"/>
    <mergeCell ref="A30:P30"/>
    <mergeCell ref="AI10:AI13"/>
    <mergeCell ref="AJ10:AJ13"/>
    <mergeCell ref="W10:W13"/>
    <mergeCell ref="X10:AD10"/>
    <mergeCell ref="AG10:AG13"/>
    <mergeCell ref="AH10:AH13"/>
    <mergeCell ref="Y12:Y13"/>
    <mergeCell ref="Z12:Z13"/>
    <mergeCell ref="A20:C20"/>
    <mergeCell ref="A25:C25"/>
    <mergeCell ref="A29:P29"/>
    <mergeCell ref="L11:L13"/>
    <mergeCell ref="M11:M13"/>
    <mergeCell ref="N11:R11"/>
    <mergeCell ref="X11:X13"/>
    <mergeCell ref="N12:P12"/>
    <mergeCell ref="Q12:Q13"/>
    <mergeCell ref="R12:R13"/>
    <mergeCell ref="T10:T13"/>
    <mergeCell ref="U10:U13"/>
    <mergeCell ref="W9:AD9"/>
    <mergeCell ref="AF9:AF13"/>
    <mergeCell ref="AG9:AJ9"/>
    <mergeCell ref="E10:E13"/>
    <mergeCell ref="AA12:AA13"/>
    <mergeCell ref="AB12:AB13"/>
    <mergeCell ref="F10:F13"/>
    <mergeCell ref="G10:G13"/>
    <mergeCell ref="H10:H13"/>
    <mergeCell ref="K10:K13"/>
    <mergeCell ref="M10:R10"/>
    <mergeCell ref="S10:S13"/>
    <mergeCell ref="AC12:AC13"/>
    <mergeCell ref="AD12:AD13"/>
    <mergeCell ref="Y11:AD11"/>
    <mergeCell ref="A3:AK3"/>
    <mergeCell ref="A4:AK4"/>
    <mergeCell ref="A5:AK5"/>
    <mergeCell ref="A8:A13"/>
    <mergeCell ref="B8:B13"/>
    <mergeCell ref="C8:C13"/>
    <mergeCell ref="D8:H8"/>
    <mergeCell ref="J8:U8"/>
    <mergeCell ref="V8:AD8"/>
    <mergeCell ref="AF8:AJ8"/>
    <mergeCell ref="AK8:AK13"/>
    <mergeCell ref="D9:D13"/>
    <mergeCell ref="E9:H9"/>
    <mergeCell ref="J9:J13"/>
    <mergeCell ref="K9:U9"/>
    <mergeCell ref="V9:V13"/>
  </mergeCells>
  <pageMargins left="0.35433070866141736" right="0.15748031496062992" top="0.15748031496062992" bottom="0.15748031496062992" header="0.31496062992125984" footer="0.31496062992125984"/>
  <pageSetup paperSize="8" scale="8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kfpp61</cp:lastModifiedBy>
  <cp:lastPrinted>2020-06-03T06:33:59Z</cp:lastPrinted>
  <dcterms:created xsi:type="dcterms:W3CDTF">2020-05-07T09:34:00Z</dcterms:created>
  <dcterms:modified xsi:type="dcterms:W3CDTF">2020-06-03T06:34:18Z</dcterms:modified>
</cp:coreProperties>
</file>